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288" yWindow="108" windowWidth="15876" windowHeight="5772"/>
  </bookViews>
  <sheets>
    <sheet name="р &lt; р0" sheetId="1" r:id="rId1"/>
    <sheet name="Hilfswerte" sheetId="2" r:id="rId2"/>
    <sheet name="Tabelle3" sheetId="3" r:id="rId3"/>
  </sheets>
  <definedNames>
    <definedName name="_xlnm.Print_Area" localSheetId="0">'р &lt; р0'!$A$1:$C$46</definedName>
  </definedNames>
  <calcPr calcId="144525" iterate="1" calcOnSave="0"/>
</workbook>
</file>

<file path=xl/calcChain.xml><?xml version="1.0" encoding="utf-8"?>
<calcChain xmlns="http://schemas.openxmlformats.org/spreadsheetml/2006/main">
  <c r="B25" i="1" l="1"/>
  <c r="B22" i="1" l="1"/>
  <c r="A22" i="1"/>
  <c r="F21" i="1" l="1"/>
  <c r="F20" i="1"/>
  <c r="B10" i="1" l="1"/>
  <c r="B27" i="1" l="1"/>
  <c r="D20" i="1"/>
  <c r="D21" i="1"/>
  <c r="B13" i="1"/>
  <c r="D22" i="1" l="1"/>
  <c r="B21" i="1"/>
  <c r="A21" i="1"/>
  <c r="A27" i="1"/>
  <c r="B16" i="1" l="1"/>
  <c r="B35" i="1"/>
  <c r="B37" i="1" l="1"/>
  <c r="B36" i="1"/>
  <c r="B23" i="1"/>
  <c r="B30" i="1" s="1"/>
  <c r="B31" i="1" s="1"/>
</calcChain>
</file>

<file path=xl/sharedStrings.xml><?xml version="1.0" encoding="utf-8"?>
<sst xmlns="http://schemas.openxmlformats.org/spreadsheetml/2006/main" count="77" uniqueCount="64">
  <si>
    <t>Nachweis der Begrenzung der Verformung ohne direkte Berechnung</t>
  </si>
  <si>
    <r>
      <t xml:space="preserve">Referenzbewehrungsgrad </t>
    </r>
    <r>
      <rPr>
        <sz val="11"/>
        <color theme="1"/>
        <rFont val="Calibri"/>
        <family val="2"/>
      </rPr>
      <t>р</t>
    </r>
    <r>
      <rPr>
        <vertAlign val="subscript"/>
        <sz val="11"/>
        <color theme="1"/>
        <rFont val="Calibri"/>
        <family val="2"/>
      </rPr>
      <t>0</t>
    </r>
  </si>
  <si>
    <t>[N/mm²]</t>
  </si>
  <si>
    <t>[-]</t>
  </si>
  <si>
    <t>für geringe bis mittlere Belastung  р &lt; р0</t>
  </si>
  <si>
    <t>Stützweite l</t>
  </si>
  <si>
    <t>[m]</t>
  </si>
  <si>
    <t>Grenzwerte der Biegeschlankheit</t>
  </si>
  <si>
    <t>Geometrie, System und Betongüte</t>
  </si>
  <si>
    <t>Bewehrungsgrad</t>
  </si>
  <si>
    <t>Statische Nutzhöhe und Bauteildicke</t>
  </si>
  <si>
    <t>Nutzhöhe d &gt;</t>
  </si>
  <si>
    <r>
      <t>Betondeckung c</t>
    </r>
    <r>
      <rPr>
        <vertAlign val="subscript"/>
        <sz val="11"/>
        <color theme="1"/>
        <rFont val="Calibri"/>
        <family val="2"/>
        <scheme val="minor"/>
      </rPr>
      <t>nom</t>
    </r>
    <r>
      <rPr>
        <sz val="11"/>
        <color theme="1"/>
        <rFont val="Calibri"/>
        <family val="2"/>
        <scheme val="minor"/>
      </rPr>
      <t xml:space="preserve"> = c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theme="1"/>
        <rFont val="Calibri"/>
        <family val="2"/>
      </rPr>
      <t>Δc</t>
    </r>
  </si>
  <si>
    <t>[mm]</t>
  </si>
  <si>
    <t>Weitere Kontrollen</t>
  </si>
  <si>
    <t xml:space="preserve">Der im GTZ erfoderliche Bewehrungsgrad darf folgenden Wert nicht überschreiten: р </t>
  </si>
  <si>
    <t>[cm²/m]</t>
  </si>
  <si>
    <t>Mindestbauteildicke h &gt;</t>
  </si>
  <si>
    <t>gewählte Bauteildicke h</t>
  </si>
  <si>
    <t>Platte</t>
  </si>
  <si>
    <t>Flachdecke</t>
  </si>
  <si>
    <t>Balken</t>
  </si>
  <si>
    <t>Beeinträchtigung verformungsempfindlicher Bauteile</t>
  </si>
  <si>
    <t>ja</t>
  </si>
  <si>
    <t>nein</t>
  </si>
  <si>
    <t xml:space="preserve">gewählter Zugbewehrungsgrad  р </t>
  </si>
  <si>
    <t>K-Werte</t>
  </si>
  <si>
    <r>
      <t>Betongüte C25/30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</si>
  <si>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>Betongüte C12/15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</si>
  <si>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>Betongüte C16/20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</si>
  <si>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>Betongüte C20/25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</si>
  <si>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>Betongüte C30/37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</si>
  <si>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>Betongüte C35/45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</si>
  <si>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>Betongüte C40/50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</si>
  <si>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>Betongüte C45/55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</si>
  <si>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>Betongüte C50/60   f</t>
    </r>
    <r>
      <rPr>
        <vertAlign val="subscript"/>
        <sz val="11"/>
        <color theme="1"/>
        <rFont val="Calibri"/>
        <family val="2"/>
        <scheme val="minor"/>
      </rPr>
      <t>ck</t>
    </r>
    <r>
      <rPr>
        <sz val="11"/>
        <color theme="1"/>
        <rFont val="Calibri"/>
        <family val="2"/>
        <scheme val="minor"/>
      </rPr>
      <t>=</t>
    </r>
  </si>
  <si>
    <r>
      <t xml:space="preserve">mittl. Bewehrungshöhe einachsig gespannte Platte: </t>
    </r>
    <r>
      <rPr>
        <sz val="11"/>
        <rFont val="Calibri"/>
        <family val="2"/>
      </rPr>
      <t>ø</t>
    </r>
    <r>
      <rPr>
        <vertAlign val="subscript"/>
        <sz val="11"/>
        <rFont val="Calibri"/>
        <family val="2"/>
      </rPr>
      <t>längs</t>
    </r>
    <r>
      <rPr>
        <sz val="11"/>
        <rFont val="Calibri"/>
        <family val="2"/>
      </rPr>
      <t>/2</t>
    </r>
  </si>
  <si>
    <r>
      <t>mittl. Bewehrungshöhe zweiachsig gespannte Platte: ø</t>
    </r>
    <r>
      <rPr>
        <vertAlign val="subscript"/>
        <sz val="11"/>
        <rFont val="Calibri"/>
        <family val="2"/>
        <scheme val="minor"/>
      </rPr>
      <t>längs</t>
    </r>
  </si>
  <si>
    <r>
      <t>Bewehrungshöhe Balken: øBü+ ø</t>
    </r>
    <r>
      <rPr>
        <vertAlign val="subscript"/>
        <sz val="11"/>
        <rFont val="Calibri"/>
        <family val="2"/>
        <scheme val="minor"/>
      </rPr>
      <t>längs</t>
    </r>
    <r>
      <rPr>
        <sz val="11"/>
        <rFont val="Calibri"/>
        <family val="2"/>
        <scheme val="minor"/>
      </rPr>
      <t>/2 bei einlagiger Bewehrung</t>
    </r>
  </si>
  <si>
    <t>Eingabefelder</t>
  </si>
  <si>
    <t>frei drehbar gelagerter Einfeldträger; Beiwert K=</t>
  </si>
  <si>
    <t>gelenkig gelagerte einachsig oder zweiachsig gespannte Platte; Beiwert K=</t>
  </si>
  <si>
    <t>Endfeld eines Durchlaufträgers oder einer einachsig gespannten durchlaufenden Platte; Beiwert K=</t>
  </si>
  <si>
    <t>Endfeld einer zweiachsig gespannten Platte, die kontinuierlich über einer längeren Seite durchläuft; Beiwert K=</t>
  </si>
  <si>
    <t>Mittelfeld eines Balkens oder einer einachsig oder zweiachsig gespannten Platte; Beiwert K=</t>
  </si>
  <si>
    <t>Platte, die ohne Unterzüge auf Stützen gelagert ist (Flachdecke) (auf Grundlage der größeren Spannweite); Beiwert K=</t>
  </si>
  <si>
    <t>Kragträger; Beiwert K=</t>
  </si>
  <si>
    <t>keine Abminderung von l/d; Faktor  f=</t>
  </si>
  <si>
    <t xml:space="preserve">Das Programm wurde für Microsoft Excel 2010 entwickelt und getestet. </t>
  </si>
  <si>
    <t xml:space="preserve">Verwendung oder Fehler im Programm, wird generell ausgeschlossen. </t>
  </si>
  <si>
    <t>Es kann kostenfrei bezogen werden. Eine Haftung, etwa für fehlerhafte</t>
  </si>
  <si>
    <t xml:space="preserve">     Prof. Dr.-Ing. Uta Stewering</t>
  </si>
  <si>
    <r>
      <t>gewähltes Bewehrungsverhältnis A</t>
    </r>
    <r>
      <rPr>
        <vertAlign val="subscript"/>
        <sz val="11"/>
        <color theme="1"/>
        <rFont val="Calibri"/>
        <family val="2"/>
        <scheme val="minor"/>
      </rPr>
      <t>s,prov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s,req</t>
    </r>
  </si>
  <si>
    <t xml:space="preserve">Version: Juli 2013 </t>
  </si>
  <si>
    <r>
      <t xml:space="preserve">Grenzwert der Biegeschlankheit nach Formel (7.16.a)                         l/d </t>
    </r>
    <r>
      <rPr>
        <sz val="11"/>
        <color theme="1"/>
        <rFont val="Calibri"/>
        <family val="2"/>
      </rPr>
      <t>≤</t>
    </r>
  </si>
  <si>
    <r>
      <t>Das entspricht bei der gewählten Bauteildicke einer erforderlichen Bewehrung von A</t>
    </r>
    <r>
      <rPr>
        <vertAlign val="subscript"/>
        <sz val="11"/>
        <color theme="1"/>
        <rFont val="Calibri"/>
        <family val="2"/>
        <scheme val="minor"/>
      </rPr>
      <t>s,req</t>
    </r>
    <r>
      <rPr>
        <sz val="11"/>
        <color theme="1"/>
        <rFont val="Calibri"/>
        <family val="2"/>
        <scheme val="minor"/>
      </rPr>
      <t>=</t>
    </r>
  </si>
  <si>
    <r>
      <t>Mit dem gewählten Bewehrungsverhältnis A</t>
    </r>
    <r>
      <rPr>
        <vertAlign val="subscript"/>
        <sz val="11"/>
        <color theme="1"/>
        <rFont val="Calibri"/>
        <family val="2"/>
        <scheme val="minor"/>
      </rPr>
      <t>s,prov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s,req</t>
    </r>
    <r>
      <rPr>
        <sz val="11"/>
        <color theme="1"/>
        <rFont val="Calibri"/>
        <family val="2"/>
        <scheme val="minor"/>
      </rPr>
      <t xml:space="preserve"> beträgt die einzulegende Bewehrung  A</t>
    </r>
    <r>
      <rPr>
        <vertAlign val="subscript"/>
        <sz val="11"/>
        <color theme="1"/>
        <rFont val="Calibri"/>
        <family val="2"/>
        <scheme val="minor"/>
      </rPr>
      <t>s,prov</t>
    </r>
    <r>
      <rPr>
        <sz val="11"/>
        <color theme="1"/>
        <rFont val="Calibri"/>
        <family val="2"/>
        <scheme val="minor"/>
      </rPr>
      <t>=</t>
    </r>
  </si>
  <si>
    <t>bei Plattenbalken: Gurtbreite/Stegbreite &gt;3</t>
  </si>
  <si>
    <t>Korrekturbeiwerte zu Grenzwerten der Biegeschlankheit</t>
  </si>
  <si>
    <r>
      <t>Korrekturbeiwert 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bei Balken und Platten mit Stützweiten über 7 m, die verformungsempfindliche Bauteile tragen. f1=7/leff=</t>
    </r>
  </si>
  <si>
    <r>
      <t>Korrekturbeiwert 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für l/d bei Flachdecken mit Stützweiten über 8,5 m, die verformungsempfindliche Bauteile tragen.  f1=8,5/leff=</t>
    </r>
  </si>
  <si>
    <t xml:space="preserve">nach DIN EN 1992-1-1 Abs. 7.4.2 </t>
  </si>
  <si>
    <t>Betongüte C25/30   fck=</t>
  </si>
  <si>
    <t>mittl. Bewehrungshöhe einachsig gespannte Platte: ølängs/2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</si>
</sst>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vertAlign val="subscript"/>
      <sz val="11"/>
      <name val="Calibri"/>
      <family val="2"/>
    </font>
    <font>
      <vertAlign val="subscript"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2" borderId="0" xfId="0" applyFont="1" applyFill="1"/>
    <xf numFmtId="0" fontId="5" fillId="0" borderId="0" xfId="0" applyFont="1" applyFill="1"/>
    <xf numFmtId="2" fontId="6" fillId="2" borderId="0" xfId="0" applyNumberFormat="1" applyFont="1" applyFill="1"/>
    <xf numFmtId="0" fontId="6" fillId="0" borderId="0" xfId="0" applyFont="1" applyAlignment="1"/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0" fontId="6" fillId="0" borderId="0" xfId="0" applyFont="1" applyAlignment="1">
      <alignment wrapText="1"/>
    </xf>
    <xf numFmtId="0" fontId="0" fillId="2" borderId="0" xfId="0" applyFill="1" applyAlignment="1">
      <alignment wrapText="1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Border="1"/>
    <xf numFmtId="0" fontId="0" fillId="2" borderId="0" xfId="0" applyFill="1" applyBorder="1" applyAlignment="1">
      <alignment horizontal="left"/>
    </xf>
    <xf numFmtId="49" fontId="0" fillId="2" borderId="1" xfId="0" applyNumberFormat="1" applyFill="1" applyBorder="1" applyAlignment="1">
      <alignment wrapText="1"/>
    </xf>
    <xf numFmtId="0" fontId="0" fillId="2" borderId="1" xfId="0" applyFill="1" applyBorder="1"/>
    <xf numFmtId="2" fontId="6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0" fontId="0" fillId="3" borderId="0" xfId="0" applyFont="1" applyFill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NumberFormat="1" applyFill="1" applyProtection="1">
      <protection hidden="1"/>
    </xf>
    <xf numFmtId="0" fontId="10" fillId="4" borderId="0" xfId="0" applyNumberFormat="1" applyFont="1" applyFill="1" applyBorder="1" applyProtection="1">
      <protection hidden="1"/>
    </xf>
    <xf numFmtId="0" fontId="6" fillId="4" borderId="0" xfId="0" applyFont="1" applyFill="1" applyBorder="1"/>
    <xf numFmtId="0" fontId="11" fillId="4" borderId="0" xfId="0" applyFont="1" applyFill="1" applyBorder="1"/>
    <xf numFmtId="0" fontId="6" fillId="2" borderId="0" xfId="0" applyFont="1" applyFill="1" applyAlignment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49" fontId="0" fillId="2" borderId="0" xfId="0" applyNumberForma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2" fontId="6" fillId="2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horizontal="left"/>
    </xf>
    <xf numFmtId="2" fontId="0" fillId="3" borderId="0" xfId="0" applyNumberForma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1623060</xdr:colOff>
      <xdr:row>14</xdr:row>
      <xdr:rowOff>149082</xdr:rowOff>
    </xdr:from>
    <xdr:to>
      <xdr:col>0</xdr:col>
      <xdr:colOff>2407920</xdr:colOff>
      <xdr:row>16</xdr:row>
      <xdr:rowOff>45719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060" y="3471402"/>
          <a:ext cx="784860" cy="277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</xdr:colOff>
      <xdr:row>39</xdr:row>
      <xdr:rowOff>35478</xdr:rowOff>
    </xdr:from>
    <xdr:to>
      <xdr:col>0</xdr:col>
      <xdr:colOff>1935479</xdr:colOff>
      <xdr:row>39</xdr:row>
      <xdr:rowOff>693419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8333658"/>
          <a:ext cx="1912619" cy="657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10536</xdr:rowOff>
    </xdr:from>
    <xdr:to>
      <xdr:col>0</xdr:col>
      <xdr:colOff>3032760</xdr:colOff>
      <xdr:row>25</xdr:row>
      <xdr:rowOff>175259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04" t="23244" r="20784" b="22004"/>
        <a:stretch/>
      </xdr:blipFill>
      <xdr:spPr>
        <a:xfrm>
          <a:off x="0" y="5695056"/>
          <a:ext cx="3032760" cy="530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55"/>
  <sheetViews>
    <sheetView tabSelected="1" topLeftCell="A37" zoomScaleNormal="100" zoomScaleSheetLayoutView="100" workbookViewId="0">
      <selection activeCell="B24" sqref="B24:B25"/>
    </sheetView>
  </sheetViews>
  <sheetFormatPr baseColWidth="10" defaultRowHeight="14.4" x14ac:dyDescent="0.3"/>
  <cols>
    <col min="1" max="1" width="44.88671875" style="3" customWidth="1"/>
    <col min="2" max="2" width="11.5546875" style="2"/>
    <col min="4" max="4" width="4.109375" style="1" customWidth="1"/>
    <col min="5" max="5" width="27.6640625" style="6" customWidth="1"/>
    <col min="6" max="7" width="11.5546875" style="6"/>
    <col min="8" max="8" width="66.77734375" style="6" customWidth="1"/>
    <col min="9" max="9" width="11.5546875" style="24"/>
    <col min="10" max="15" width="11.5546875" style="7"/>
  </cols>
  <sheetData>
    <row r="1" spans="1:4" x14ac:dyDescent="0.3">
      <c r="A1" s="5" t="s">
        <v>0</v>
      </c>
      <c r="D1" s="6"/>
    </row>
    <row r="2" spans="1:4" x14ac:dyDescent="0.3">
      <c r="A2" s="5" t="s">
        <v>61</v>
      </c>
      <c r="D2" s="6"/>
    </row>
    <row r="3" spans="1:4" x14ac:dyDescent="0.3">
      <c r="A3" s="5" t="s">
        <v>4</v>
      </c>
    </row>
    <row r="4" spans="1:4" x14ac:dyDescent="0.3">
      <c r="A4" s="5"/>
    </row>
    <row r="5" spans="1:4" x14ac:dyDescent="0.3">
      <c r="A5" s="5" t="s">
        <v>8</v>
      </c>
    </row>
    <row r="6" spans="1:4" x14ac:dyDescent="0.3">
      <c r="A6" s="34" t="s">
        <v>19</v>
      </c>
      <c r="D6" s="6"/>
    </row>
    <row r="7" spans="1:4" x14ac:dyDescent="0.3">
      <c r="A7" s="39" t="s">
        <v>57</v>
      </c>
      <c r="B7" s="35" t="s">
        <v>24</v>
      </c>
      <c r="D7" s="6"/>
    </row>
    <row r="8" spans="1:4" x14ac:dyDescent="0.3">
      <c r="A8" s="9" t="s">
        <v>22</v>
      </c>
      <c r="B8" s="35" t="s">
        <v>23</v>
      </c>
      <c r="D8" s="6"/>
    </row>
    <row r="9" spans="1:4" x14ac:dyDescent="0.3">
      <c r="A9" s="3" t="s">
        <v>5</v>
      </c>
      <c r="B9" s="35">
        <v>7.5</v>
      </c>
      <c r="C9" t="s">
        <v>6</v>
      </c>
      <c r="D9" s="6"/>
    </row>
    <row r="10" spans="1:4" ht="42" customHeight="1" x14ac:dyDescent="0.3">
      <c r="A10" s="36" t="s">
        <v>42</v>
      </c>
      <c r="B10" s="23">
        <f>VLOOKUP(A10,Hilfswerte!A6:B12,2,FALSE)</f>
        <v>1.3</v>
      </c>
      <c r="C10" t="s">
        <v>3</v>
      </c>
      <c r="D10" s="6"/>
    </row>
    <row r="11" spans="1:4" ht="17.399999999999999" customHeight="1" x14ac:dyDescent="0.35">
      <c r="A11" s="3" t="s">
        <v>12</v>
      </c>
      <c r="B11" s="35">
        <v>25</v>
      </c>
      <c r="C11" t="s">
        <v>13</v>
      </c>
      <c r="D11" s="6"/>
    </row>
    <row r="12" spans="1:4" ht="27" customHeight="1" x14ac:dyDescent="0.3">
      <c r="A12" s="37" t="s">
        <v>63</v>
      </c>
      <c r="B12" s="35">
        <v>10</v>
      </c>
      <c r="C12" t="s">
        <v>13</v>
      </c>
      <c r="D12" s="6"/>
    </row>
    <row r="13" spans="1:4" x14ac:dyDescent="0.3">
      <c r="A13" s="37" t="s">
        <v>62</v>
      </c>
      <c r="B13" s="16">
        <f>VLOOKUP(A13,Hilfswerte!A18:B26,2)</f>
        <v>25</v>
      </c>
      <c r="C13" t="s">
        <v>2</v>
      </c>
      <c r="D13" s="6"/>
    </row>
    <row r="14" spans="1:4" x14ac:dyDescent="0.3">
      <c r="D14" s="6"/>
    </row>
    <row r="15" spans="1:4" x14ac:dyDescent="0.3">
      <c r="A15" s="5" t="s">
        <v>9</v>
      </c>
    </row>
    <row r="16" spans="1:4" ht="15.6" x14ac:dyDescent="0.35">
      <c r="A16" s="3" t="s">
        <v>1</v>
      </c>
      <c r="B16" s="10">
        <f>10^-3*SQRT(B13)</f>
        <v>5.0000000000000001E-3</v>
      </c>
      <c r="C16" t="s">
        <v>3</v>
      </c>
    </row>
    <row r="17" spans="1:6" x14ac:dyDescent="0.3">
      <c r="A17" s="3" t="s">
        <v>25</v>
      </c>
      <c r="B17" s="35">
        <v>4.0000000000000001E-3</v>
      </c>
      <c r="C17" t="s">
        <v>3</v>
      </c>
    </row>
    <row r="18" spans="1:6" ht="16.8" customHeight="1" x14ac:dyDescent="0.35">
      <c r="A18" s="3" t="s">
        <v>52</v>
      </c>
      <c r="B18" s="35">
        <v>1</v>
      </c>
      <c r="C18" t="s">
        <v>3</v>
      </c>
    </row>
    <row r="19" spans="1:6" ht="18" customHeight="1" x14ac:dyDescent="0.3">
      <c r="D19" s="19" t="s">
        <v>58</v>
      </c>
    </row>
    <row r="20" spans="1:6" ht="15.6" x14ac:dyDescent="0.35">
      <c r="A20" s="4" t="s">
        <v>7</v>
      </c>
      <c r="D20" s="20" t="str">
        <f>IF(AND(AND(OR(A6="Platte",A6="Balken"),B9&gt;7),(B8="ja")),"1",2)</f>
        <v>1</v>
      </c>
      <c r="E20" s="17" t="s">
        <v>59</v>
      </c>
      <c r="F20" s="8">
        <f>7/B9</f>
        <v>0.93333333333333335</v>
      </c>
    </row>
    <row r="21" spans="1:6" ht="46.8" customHeight="1" x14ac:dyDescent="0.35">
      <c r="A21" s="25" t="str">
        <f>VLOOKUP("1",D20:E22,2,FALSE)</f>
        <v>Korrekturbeiwert f1 bei Balken und Platten mit Stützweiten über 7 m, die verformungsempfindliche Bauteile tragen. f1=7/leff=</v>
      </c>
      <c r="B21" s="40">
        <f>VLOOKUP("1",D20:F22,3,FALSE)</f>
        <v>0.93333333333333335</v>
      </c>
      <c r="C21" s="27"/>
      <c r="D21" s="20">
        <f>IF(AND(AND(A6="Flachdecke",B9&gt;8.5),(B8="ja")),"1",2)</f>
        <v>2</v>
      </c>
      <c r="E21" s="17" t="s">
        <v>60</v>
      </c>
      <c r="F21" s="8">
        <f>8.5/B9</f>
        <v>1.1333333333333333</v>
      </c>
    </row>
    <row r="22" spans="1:6" ht="34.200000000000003" customHeight="1" x14ac:dyDescent="0.3">
      <c r="A22" s="25" t="str">
        <f>IF(B7="ja","Korrekturbeiwert f2 bei Plattenbalken mit Gurtbreite/Stegbreite &gt;3","Korrekturbeiwert f2")</f>
        <v>Korrekturbeiwert f2</v>
      </c>
      <c r="B22" s="26" t="str">
        <f>IF(B7="ja","0,8","1")</f>
        <v>1</v>
      </c>
      <c r="C22" s="27"/>
      <c r="D22" s="20" t="str">
        <f>IF(AND(D20=2,D21=2),"1","-")</f>
        <v>-</v>
      </c>
      <c r="E22" s="17" t="s">
        <v>47</v>
      </c>
      <c r="F22" s="8">
        <v>1</v>
      </c>
    </row>
    <row r="23" spans="1:6" ht="33.6" customHeight="1" x14ac:dyDescent="0.3">
      <c r="A23" s="3" t="s">
        <v>54</v>
      </c>
      <c r="B23" s="11">
        <f>B21*B10*(11+1.5*SQRT(B13)*B16/B17+3.2*SQRT(B13)*POWER((B16/B17)-1,1.5))*B18</f>
        <v>27.148333333333333</v>
      </c>
      <c r="D23" s="20"/>
      <c r="E23" s="17"/>
      <c r="F23" s="8"/>
    </row>
    <row r="24" spans="1:6" x14ac:dyDescent="0.3">
      <c r="E24" s="17"/>
      <c r="F24" s="17"/>
    </row>
    <row r="25" spans="1:6" x14ac:dyDescent="0.3">
      <c r="B25" s="11">
        <f>B21*B10*(11+1.5*SQRT(B13)*B16/B17+3.2*SQRT(B13)*POWER((B16/B17)-1,1.5))*B18</f>
        <v>27.148333333333333</v>
      </c>
    </row>
    <row r="27" spans="1:6" ht="18.600000000000001" customHeight="1" x14ac:dyDescent="0.3">
      <c r="A27" s="13" t="str">
        <f>IF(B8="nein","Grenzwert der Biegeschlankheit  l/d ≤ K*35","Grenzwert der Biegeschlankheit  l/d ≤ K²*150 / l")</f>
        <v>Grenzwert der Biegeschlankheit  l/d ≤ K²*150 / l</v>
      </c>
      <c r="B27" s="15">
        <f>IF(A27="Grenzwert der Biegeschlankheit  l/d ≤ K*35",35*B10,B10^2*150/B9)</f>
        <v>33.800000000000004</v>
      </c>
      <c r="D27" s="14"/>
      <c r="E27" s="8"/>
    </row>
    <row r="28" spans="1:6" ht="17.399999999999999" customHeight="1" x14ac:dyDescent="0.3">
      <c r="B28" s="11"/>
      <c r="D28" s="14"/>
      <c r="E28" s="8"/>
    </row>
    <row r="29" spans="1:6" x14ac:dyDescent="0.3">
      <c r="A29" s="4" t="s">
        <v>10</v>
      </c>
    </row>
    <row r="30" spans="1:6" x14ac:dyDescent="0.3">
      <c r="A30" s="3" t="s">
        <v>11</v>
      </c>
      <c r="B30" s="11">
        <f>ROUNDUP(B9/MIN(B23,B27),3)</f>
        <v>0.27700000000000002</v>
      </c>
      <c r="C30" t="s">
        <v>6</v>
      </c>
    </row>
    <row r="31" spans="1:6" x14ac:dyDescent="0.3">
      <c r="A31" s="3" t="s">
        <v>17</v>
      </c>
      <c r="B31" s="11">
        <f>ROUNDUP(B30+B11/1000+B12/1000,3)</f>
        <v>0.312</v>
      </c>
      <c r="C31" t="s">
        <v>6</v>
      </c>
    </row>
    <row r="32" spans="1:6" x14ac:dyDescent="0.3">
      <c r="A32" s="3" t="s">
        <v>18</v>
      </c>
      <c r="B32" s="38">
        <v>0.36</v>
      </c>
      <c r="C32" t="s">
        <v>6</v>
      </c>
    </row>
    <row r="34" spans="1:3" x14ac:dyDescent="0.3">
      <c r="A34" s="4" t="s">
        <v>14</v>
      </c>
    </row>
    <row r="35" spans="1:3" ht="28.8" x14ac:dyDescent="0.3">
      <c r="A35" s="3" t="s">
        <v>15</v>
      </c>
      <c r="B35" s="2">
        <f>B17</f>
        <v>4.0000000000000001E-3</v>
      </c>
      <c r="C35" t="s">
        <v>3</v>
      </c>
    </row>
    <row r="36" spans="1:3" ht="30" x14ac:dyDescent="0.35">
      <c r="A36" s="3" t="s">
        <v>55</v>
      </c>
      <c r="B36" s="11">
        <f>B35*(B32-B12/1000-B11/1000)*10000</f>
        <v>13</v>
      </c>
      <c r="C36" t="s">
        <v>16</v>
      </c>
    </row>
    <row r="37" spans="1:3" ht="35.4" customHeight="1" x14ac:dyDescent="0.35">
      <c r="A37" s="3" t="s">
        <v>56</v>
      </c>
      <c r="B37" s="11">
        <f>B18*B35*(B32-B12/1000-B11/1000)*10000</f>
        <v>13</v>
      </c>
      <c r="C37" t="s">
        <v>16</v>
      </c>
    </row>
    <row r="38" spans="1:3" ht="35.4" customHeight="1" x14ac:dyDescent="0.3">
      <c r="B38" s="11"/>
    </row>
    <row r="39" spans="1:3" x14ac:dyDescent="0.3">
      <c r="A39" s="33" t="s">
        <v>51</v>
      </c>
      <c r="B39" s="11"/>
    </row>
    <row r="40" spans="1:3" ht="74.400000000000006" customHeight="1" x14ac:dyDescent="0.3">
      <c r="A40" s="32"/>
      <c r="B40" s="11"/>
    </row>
    <row r="41" spans="1:3" x14ac:dyDescent="0.3">
      <c r="A41" s="32" t="s">
        <v>48</v>
      </c>
      <c r="B41" s="11"/>
    </row>
    <row r="42" spans="1:3" x14ac:dyDescent="0.3">
      <c r="A42" s="32" t="s">
        <v>50</v>
      </c>
    </row>
    <row r="43" spans="1:3" x14ac:dyDescent="0.3">
      <c r="A43" s="32" t="s">
        <v>49</v>
      </c>
    </row>
    <row r="44" spans="1:3" x14ac:dyDescent="0.3">
      <c r="A44" s="31" t="s">
        <v>53</v>
      </c>
    </row>
    <row r="45" spans="1:3" x14ac:dyDescent="0.3">
      <c r="A45" s="30"/>
      <c r="B45" s="12"/>
      <c r="C45" s="2"/>
    </row>
    <row r="46" spans="1:3" x14ac:dyDescent="0.3">
      <c r="A46" s="14" t="s">
        <v>39</v>
      </c>
    </row>
    <row r="47" spans="1:3" x14ac:dyDescent="0.3">
      <c r="A47" s="28"/>
    </row>
    <row r="48" spans="1:3" x14ac:dyDescent="0.3">
      <c r="A48" s="29"/>
    </row>
    <row r="50" spans="1:1" x14ac:dyDescent="0.3">
      <c r="A50" s="29"/>
    </row>
    <row r="54" spans="1:1" x14ac:dyDescent="0.3">
      <c r="A54" s="4"/>
    </row>
    <row r="55" spans="1:1" x14ac:dyDescent="0.3">
      <c r="A55" s="4"/>
    </row>
  </sheetData>
  <sheetProtection selectLockedCells="1"/>
  <dataConsolidate/>
  <pageMargins left="1" right="1" top="1" bottom="1" header="0.5" footer="0.5"/>
  <pageSetup paperSize="9" scale="75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Hilfswerte!$A$14:$A$16</xm:f>
          </x14:formula1>
          <xm:sqref>A12</xm:sqref>
        </x14:dataValidation>
        <x14:dataValidation type="list" allowBlank="1" showInputMessage="1" showErrorMessage="1">
          <x14:formula1>
            <xm:f>Hilfswerte!$A$1:$A$3</xm:f>
          </x14:formula1>
          <xm:sqref>A6</xm:sqref>
        </x14:dataValidation>
        <x14:dataValidation type="list" allowBlank="1" showInputMessage="1" showErrorMessage="1">
          <x14:formula1>
            <xm:f>Hilfswerte!$B$1:$B$2</xm:f>
          </x14:formula1>
          <xm:sqref>B7:B8</xm:sqref>
        </x14:dataValidation>
        <x14:dataValidation type="list" allowBlank="1" showInputMessage="1" showErrorMessage="1">
          <x14:formula1>
            <xm:f>Hilfswerte!$A$6:$A$12</xm:f>
          </x14:formula1>
          <xm:sqref>A10</xm:sqref>
        </x14:dataValidation>
        <x14:dataValidation type="list" allowBlank="1" showInputMessage="1" showErrorMessage="1">
          <x14:formula1>
            <xm:f>Hilfswerte!$A$18:$A$26</xm:f>
          </x14:formula1>
          <xm:sqref>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36"/>
  <sheetViews>
    <sheetView topLeftCell="A10" workbookViewId="0">
      <selection activeCell="G9" sqref="G9"/>
    </sheetView>
  </sheetViews>
  <sheetFormatPr baseColWidth="10" defaultRowHeight="14.4" x14ac:dyDescent="0.3"/>
  <cols>
    <col min="1" max="1" width="44.88671875" style="14" customWidth="1"/>
    <col min="2" max="5" width="11.5546875" style="1"/>
  </cols>
  <sheetData>
    <row r="1" spans="1:2" x14ac:dyDescent="0.3">
      <c r="A1" s="14" t="s">
        <v>20</v>
      </c>
      <c r="B1" s="1" t="s">
        <v>23</v>
      </c>
    </row>
    <row r="2" spans="1:2" x14ac:dyDescent="0.3">
      <c r="A2" s="14" t="s">
        <v>21</v>
      </c>
      <c r="B2" s="1" t="s">
        <v>24</v>
      </c>
    </row>
    <row r="3" spans="1:2" x14ac:dyDescent="0.3">
      <c r="A3" s="14" t="s">
        <v>19</v>
      </c>
    </row>
    <row r="5" spans="1:2" x14ac:dyDescent="0.3">
      <c r="A5" s="18" t="s">
        <v>26</v>
      </c>
    </row>
    <row r="6" spans="1:2" x14ac:dyDescent="0.3">
      <c r="A6" s="21" t="s">
        <v>46</v>
      </c>
      <c r="B6" s="22">
        <v>0.4</v>
      </c>
    </row>
    <row r="7" spans="1:2" x14ac:dyDescent="0.3">
      <c r="A7" s="21" t="s">
        <v>40</v>
      </c>
      <c r="B7" s="22">
        <v>1</v>
      </c>
    </row>
    <row r="8" spans="1:2" ht="28.8" x14ac:dyDescent="0.3">
      <c r="A8" s="21" t="s">
        <v>41</v>
      </c>
      <c r="B8" s="22">
        <v>1</v>
      </c>
    </row>
    <row r="9" spans="1:2" ht="43.2" x14ac:dyDescent="0.3">
      <c r="A9" s="21" t="s">
        <v>45</v>
      </c>
      <c r="B9" s="22">
        <v>1.2</v>
      </c>
    </row>
    <row r="10" spans="1:2" ht="43.2" x14ac:dyDescent="0.3">
      <c r="A10" s="21" t="s">
        <v>43</v>
      </c>
      <c r="B10" s="22">
        <v>1.3</v>
      </c>
    </row>
    <row r="11" spans="1:2" ht="28.8" x14ac:dyDescent="0.3">
      <c r="A11" s="21" t="s">
        <v>42</v>
      </c>
      <c r="B11" s="22">
        <v>1.3</v>
      </c>
    </row>
    <row r="12" spans="1:2" ht="28.8" x14ac:dyDescent="0.3">
      <c r="A12" s="21" t="s">
        <v>44</v>
      </c>
      <c r="B12" s="22">
        <v>1.5</v>
      </c>
    </row>
    <row r="14" spans="1:2" ht="15.6" x14ac:dyDescent="0.35">
      <c r="A14" s="17" t="s">
        <v>36</v>
      </c>
    </row>
    <row r="15" spans="1:2" ht="15.6" x14ac:dyDescent="0.35">
      <c r="A15" s="17" t="s">
        <v>37</v>
      </c>
    </row>
    <row r="16" spans="1:2" ht="15.6" x14ac:dyDescent="0.35">
      <c r="A16" s="17" t="s">
        <v>38</v>
      </c>
    </row>
    <row r="18" spans="1:2" ht="15.6" x14ac:dyDescent="0.35">
      <c r="A18" s="14" t="s">
        <v>28</v>
      </c>
      <c r="B18" s="1">
        <v>12</v>
      </c>
    </row>
    <row r="19" spans="1:2" ht="15.6" x14ac:dyDescent="0.35">
      <c r="A19" s="14" t="s">
        <v>29</v>
      </c>
      <c r="B19" s="1">
        <v>16</v>
      </c>
    </row>
    <row r="20" spans="1:2" ht="15.6" x14ac:dyDescent="0.35">
      <c r="A20" s="14" t="s">
        <v>30</v>
      </c>
      <c r="B20" s="1">
        <v>20</v>
      </c>
    </row>
    <row r="21" spans="1:2" ht="15.6" x14ac:dyDescent="0.35">
      <c r="A21" s="14" t="s">
        <v>27</v>
      </c>
      <c r="B21" s="1">
        <v>25</v>
      </c>
    </row>
    <row r="22" spans="1:2" ht="15.6" x14ac:dyDescent="0.35">
      <c r="A22" s="14" t="s">
        <v>31</v>
      </c>
      <c r="B22" s="1">
        <v>30</v>
      </c>
    </row>
    <row r="23" spans="1:2" ht="15.6" x14ac:dyDescent="0.35">
      <c r="A23" s="14" t="s">
        <v>32</v>
      </c>
      <c r="B23" s="1">
        <v>35</v>
      </c>
    </row>
    <row r="24" spans="1:2" ht="15.6" x14ac:dyDescent="0.35">
      <c r="A24" s="14" t="s">
        <v>33</v>
      </c>
      <c r="B24" s="1">
        <v>40</v>
      </c>
    </row>
    <row r="25" spans="1:2" ht="15.6" x14ac:dyDescent="0.35">
      <c r="A25" s="14" t="s">
        <v>34</v>
      </c>
      <c r="B25" s="1">
        <v>45</v>
      </c>
    </row>
    <row r="26" spans="1:2" ht="15.6" x14ac:dyDescent="0.35">
      <c r="A26" s="14" t="s">
        <v>35</v>
      </c>
      <c r="B26" s="1">
        <v>50</v>
      </c>
    </row>
    <row r="28" spans="1:2" x14ac:dyDescent="0.3">
      <c r="A28" s="19"/>
    </row>
    <row r="29" spans="1:2" x14ac:dyDescent="0.3">
      <c r="B29" s="17"/>
    </row>
    <row r="30" spans="1:2" x14ac:dyDescent="0.3">
      <c r="B30" s="17"/>
    </row>
    <row r="31" spans="1:2" x14ac:dyDescent="0.3">
      <c r="B31" s="17"/>
    </row>
    <row r="33" spans="1:2" x14ac:dyDescent="0.3">
      <c r="A33" s="19"/>
      <c r="B33" s="6"/>
    </row>
    <row r="34" spans="1:2" x14ac:dyDescent="0.3">
      <c r="A34" s="20"/>
      <c r="B34" s="17"/>
    </row>
    <row r="35" spans="1:2" x14ac:dyDescent="0.3">
      <c r="A35" s="20"/>
      <c r="B35" s="17"/>
    </row>
    <row r="36" spans="1:2" x14ac:dyDescent="0.3">
      <c r="A36" s="20"/>
      <c r="B36" s="17"/>
    </row>
  </sheetData>
  <dataValidations disablePrompts="1" count="1">
    <dataValidation type="list" allowBlank="1" showInputMessage="1" showErrorMessage="1" sqref="E10">
      <formula1>$A$6:$A$12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р &lt; р0</vt:lpstr>
      <vt:lpstr>Hilfswerte</vt:lpstr>
      <vt:lpstr>Tabelle3</vt:lpstr>
      <vt:lpstr>'р &lt; р0'!Druckbereich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Stewering</dc:creator>
  <cp:lastModifiedBy>Stewering</cp:lastModifiedBy>
  <cp:lastPrinted>2013-03-27T16:10:34Z</cp:lastPrinted>
  <dcterms:created xsi:type="dcterms:W3CDTF">2013-02-25T10:16:36Z</dcterms:created>
  <dcterms:modified xsi:type="dcterms:W3CDTF">2013-07-04T20:01:06Z</dcterms:modified>
</cp:coreProperties>
</file>